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цены'!$A$1:$R$26</definedName>
  </definedNames>
  <calcPr calcId="144525"/>
</workbook>
</file>

<file path=xl/calcChain.xml><?xml version="1.0" encoding="utf-8"?>
<calcChain xmlns="http://schemas.openxmlformats.org/spreadsheetml/2006/main">
  <c r="L17" i="2" l="1"/>
  <c r="M17" i="2" s="1"/>
  <c r="N17" i="2" s="1"/>
  <c r="O17" i="2"/>
  <c r="P17" i="2" s="1"/>
  <c r="Q17" i="2" s="1"/>
  <c r="R17" i="2" s="1"/>
  <c r="L16" i="2"/>
  <c r="M16" i="2" s="1"/>
  <c r="N16" i="2" s="1"/>
  <c r="L15" i="2"/>
  <c r="M15" i="2" s="1"/>
  <c r="N15" i="2" s="1"/>
  <c r="O16" i="2"/>
  <c r="P16" i="2" s="1"/>
  <c r="Q16" i="2" s="1"/>
  <c r="R16" i="2" s="1"/>
  <c r="O15" i="2"/>
  <c r="P15" i="2" s="1"/>
  <c r="Q15" i="2" s="1"/>
  <c r="R15" i="2" s="1"/>
  <c r="O14" i="2" l="1"/>
  <c r="P14" i="2" s="1"/>
  <c r="Q14" i="2" s="1"/>
  <c r="R14" i="2" s="1"/>
  <c r="L14" i="2"/>
  <c r="M14" i="2" s="1"/>
  <c r="N14" i="2" s="1"/>
  <c r="O13" i="2"/>
  <c r="P13" i="2" s="1"/>
  <c r="Q13" i="2" s="1"/>
  <c r="R13" i="2" s="1"/>
  <c r="L13" i="2"/>
  <c r="M13" i="2" s="1"/>
  <c r="N13" i="2" s="1"/>
  <c r="O12" i="2"/>
  <c r="P12" i="2" s="1"/>
  <c r="Q12" i="2" s="1"/>
  <c r="R12" i="2" s="1"/>
  <c r="L12" i="2"/>
  <c r="M12" i="2" s="1"/>
  <c r="N12" i="2" s="1"/>
  <c r="O11" i="2"/>
  <c r="P11" i="2" s="1"/>
  <c r="Q11" i="2" s="1"/>
  <c r="R11" i="2" s="1"/>
  <c r="L11" i="2"/>
  <c r="M11" i="2" s="1"/>
  <c r="N11" i="2" s="1"/>
  <c r="L10" i="2" l="1"/>
  <c r="M10" i="2" s="1"/>
  <c r="N10" i="2" s="1"/>
  <c r="O10" i="2"/>
  <c r="P10" i="2" s="1"/>
  <c r="Q10" i="2" s="1"/>
  <c r="R10" i="2" s="1"/>
  <c r="O9" i="2" l="1"/>
  <c r="P9" i="2" s="1"/>
  <c r="Q9" i="2" s="1"/>
  <c r="R9" i="2" s="1"/>
  <c r="R18" i="2" s="1"/>
  <c r="L9" i="2"/>
  <c r="M9" i="2" s="1"/>
  <c r="N9" i="2" s="1"/>
  <c r="L22" i="2" l="1"/>
</calcChain>
</file>

<file path=xl/sharedStrings.xml><?xml version="1.0" encoding="utf-8"?>
<sst xmlns="http://schemas.openxmlformats.org/spreadsheetml/2006/main" count="53" uniqueCount="41">
  <si>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</si>
  <si>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</si>
  <si>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</si>
  <si>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</si>
  <si>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</si>
  <si>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</si>
  <si>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</si>
  <si>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</si>
  <si>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</si>
  <si>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</si>
  <si>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</si>
  <si>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</si>
  <si>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</si>
  <si>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</si>
  <si>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</si>
  <si>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</si>
  <si>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</si>
  <si>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</si>
  <si>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</si>
  <si>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</si>
  <si>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</si>
  <si>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</si>
  <si>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</si>
  <si>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Халат рабочий женский</t>
  </si>
  <si>
    <t>шт</t>
  </si>
  <si>
    <t xml:space="preserve">Приложение № 2 к информационной карте закупки </t>
  </si>
  <si>
    <t>Поставка специальной одежды</t>
  </si>
  <si>
    <t xml:space="preserve">Н(М)ЦД без НДС: </t>
  </si>
  <si>
    <t>Халат КЩС женский</t>
  </si>
  <si>
    <t>Костюм сварщика летний</t>
  </si>
  <si>
    <t>Дата 26.09.2019 г.</t>
  </si>
  <si>
    <t>Поставщик №1 исх.№СР-00024293 от 01.08.19г.</t>
  </si>
  <si>
    <t>Костюм рабочий мужской, летний (зеленый)</t>
  </si>
  <si>
    <t>Костюм рабочий мужской, летний (синий)</t>
  </si>
  <si>
    <t>Костюм  мужской (куртка+брюки) рабочий для ИТР  (синий)</t>
  </si>
  <si>
    <t>Костюм  мужской (куртка+брюки) рабочий для ИТР  (зеленый)</t>
  </si>
  <si>
    <t>Костюм рабочий женский (синий)</t>
  </si>
  <si>
    <t>Костюм рабочий женский (зеленый)</t>
  </si>
  <si>
    <t>Поставщик № 2 исх. №55/1 от 29.08.19г.</t>
  </si>
  <si>
    <t>Поставщик №3 исх.№30 от 23.08.19г.</t>
  </si>
  <si>
    <t xml:space="preserve">НДС 20%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</si>
</sst>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topLeftCell="A4" zoomScale="70" zoomScaleNormal="70" workbookViewId="0">
      <selection activeCell="B17" sqref="B17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52.5" hidden="1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21.7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76" t="s">
        <v>25</v>
      </c>
      <c r="N4" s="77"/>
      <c r="O4" s="77"/>
      <c r="P4" s="77"/>
      <c r="Q4" s="54"/>
      <c r="R4" s="54"/>
    </row>
    <row r="5" spans="1:18" ht="21.75" customHeight="1" x14ac:dyDescent="0.3">
      <c r="A5" s="54"/>
      <c r="B5" s="54"/>
      <c r="C5" s="54"/>
      <c r="D5" s="54"/>
      <c r="E5" s="54"/>
      <c r="F5" s="54"/>
      <c r="G5" s="78" t="s">
        <v>26</v>
      </c>
      <c r="H5" s="79"/>
      <c r="I5" s="79"/>
      <c r="J5" s="79"/>
      <c r="K5" s="79"/>
      <c r="L5" s="79"/>
      <c r="M5" s="79"/>
      <c r="N5" s="79"/>
      <c r="O5" s="56"/>
      <c r="P5" s="56"/>
      <c r="Q5" s="54"/>
      <c r="R5" s="54"/>
    </row>
    <row r="6" spans="1:18" ht="36" customHeight="1" x14ac:dyDescent="0.2">
      <c r="A6" s="67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39" customHeight="1" x14ac:dyDescent="0.2">
      <c r="A7" s="68" t="s">
        <v>0</v>
      </c>
      <c r="B7" s="69" t="s">
        <v>14</v>
      </c>
      <c r="C7" s="70" t="s">
        <v>1</v>
      </c>
      <c r="D7" s="70" t="s">
        <v>2</v>
      </c>
      <c r="E7" s="72" t="s">
        <v>3</v>
      </c>
      <c r="F7" s="73"/>
      <c r="G7" s="74"/>
      <c r="H7" s="72" t="s">
        <v>9</v>
      </c>
      <c r="I7" s="73"/>
      <c r="J7" s="73"/>
      <c r="K7" s="86" t="s">
        <v>11</v>
      </c>
      <c r="L7" s="75" t="s">
        <v>17</v>
      </c>
      <c r="M7" s="75"/>
      <c r="N7" s="75"/>
      <c r="O7" s="82" t="s">
        <v>18</v>
      </c>
      <c r="P7" s="82"/>
      <c r="Q7" s="82"/>
      <c r="R7" s="82"/>
    </row>
    <row r="8" spans="1:18" ht="156" customHeight="1" x14ac:dyDescent="0.2">
      <c r="A8" s="68"/>
      <c r="B8" s="69"/>
      <c r="C8" s="71"/>
      <c r="D8" s="71"/>
      <c r="E8" s="31" t="s">
        <v>31</v>
      </c>
      <c r="F8" s="31" t="s">
        <v>38</v>
      </c>
      <c r="G8" s="31" t="s">
        <v>39</v>
      </c>
      <c r="H8" s="4" t="s">
        <v>10</v>
      </c>
      <c r="I8" s="4" t="s">
        <v>10</v>
      </c>
      <c r="J8" s="4" t="s">
        <v>10</v>
      </c>
      <c r="K8" s="87"/>
      <c r="L8" s="3" t="s">
        <v>12</v>
      </c>
      <c r="M8" s="3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35" t="s">
        <v>20</v>
      </c>
    </row>
    <row r="9" spans="1:18" s="52" customFormat="1" ht="33" customHeight="1" x14ac:dyDescent="0.2">
      <c r="A9" s="42">
        <v>1</v>
      </c>
      <c r="B9" s="43" t="s">
        <v>28</v>
      </c>
      <c r="C9" s="44" t="s">
        <v>24</v>
      </c>
      <c r="D9" s="64">
        <v>16</v>
      </c>
      <c r="E9" s="31">
        <v>1035</v>
      </c>
      <c r="F9" s="31">
        <v>955.8</v>
      </c>
      <c r="G9" s="31">
        <v>1138.5</v>
      </c>
      <c r="H9" s="45"/>
      <c r="I9" s="45"/>
      <c r="J9" s="45"/>
      <c r="K9" s="46"/>
      <c r="L9" s="47">
        <f t="shared" ref="L9:L10" si="0">(E9+F9+G9)/3</f>
        <v>1043.1000000000001</v>
      </c>
      <c r="M9" s="48">
        <f t="shared" ref="M9:M10" si="1">SQRT(((SUM((POWER(E9-L9,2)),(POWER(F9-L9,2)),(POWER(G9-L9,2)))/(COLUMNS(E9:G9)-1))))</f>
        <v>91.61893909012484</v>
      </c>
      <c r="N9" s="48">
        <f t="shared" ref="N9:N10" si="2">M9/L9*100</f>
        <v>8.7833322874244875</v>
      </c>
      <c r="O9" s="49">
        <f t="shared" ref="O9:O10" si="3">((D9/3)*(SUM(E9:G9)))</f>
        <v>16689.599999999999</v>
      </c>
      <c r="P9" s="50">
        <f t="shared" ref="P9:P10" si="4">O9/D9</f>
        <v>1043.0999999999999</v>
      </c>
      <c r="Q9" s="49">
        <f t="shared" ref="Q9:Q10" si="5">ROUNDDOWN(P9,2)</f>
        <v>1043.0999999999999</v>
      </c>
      <c r="R9" s="51">
        <f t="shared" ref="R9:R10" si="6">Q9*D9</f>
        <v>16689.599999999999</v>
      </c>
    </row>
    <row r="10" spans="1:18" s="52" customFormat="1" ht="33" customHeight="1" x14ac:dyDescent="0.2">
      <c r="A10" s="42">
        <v>2</v>
      </c>
      <c r="B10" s="63" t="s">
        <v>23</v>
      </c>
      <c r="C10" s="65" t="s">
        <v>24</v>
      </c>
      <c r="D10" s="64">
        <v>12</v>
      </c>
      <c r="E10" s="31">
        <v>897</v>
      </c>
      <c r="F10" s="31">
        <v>955.8</v>
      </c>
      <c r="G10" s="31">
        <v>986.7</v>
      </c>
      <c r="H10" s="45"/>
      <c r="I10" s="45"/>
      <c r="J10" s="45"/>
      <c r="K10" s="46"/>
      <c r="L10" s="47">
        <f t="shared" si="0"/>
        <v>946.5</v>
      </c>
      <c r="M10" s="48">
        <f t="shared" si="1"/>
        <v>45.567422573588701</v>
      </c>
      <c r="N10" s="48">
        <f t="shared" si="2"/>
        <v>4.8143077204002855</v>
      </c>
      <c r="O10" s="49">
        <f t="shared" si="3"/>
        <v>11358</v>
      </c>
      <c r="P10" s="50">
        <f t="shared" si="4"/>
        <v>946.5</v>
      </c>
      <c r="Q10" s="49">
        <f t="shared" si="5"/>
        <v>946.5</v>
      </c>
      <c r="R10" s="51">
        <f t="shared" si="6"/>
        <v>11358</v>
      </c>
    </row>
    <row r="11" spans="1:18" s="52" customFormat="1" ht="33" customHeight="1" x14ac:dyDescent="0.2">
      <c r="A11" s="42">
        <v>3</v>
      </c>
      <c r="B11" s="63" t="s">
        <v>29</v>
      </c>
      <c r="C11" s="65" t="s">
        <v>24</v>
      </c>
      <c r="D11" s="64">
        <v>6</v>
      </c>
      <c r="E11" s="31">
        <v>1621.5</v>
      </c>
      <c r="F11" s="31">
        <v>2188.1999999999998</v>
      </c>
      <c r="G11" s="31">
        <v>1783.65</v>
      </c>
      <c r="H11" s="45"/>
      <c r="I11" s="45"/>
      <c r="J11" s="45"/>
      <c r="K11" s="46"/>
      <c r="L11" s="47">
        <f t="shared" ref="L11:L17" si="7">(E11+F11+G11)/3</f>
        <v>1864.45</v>
      </c>
      <c r="M11" s="48">
        <f t="shared" ref="M11:M17" si="8">SQRT(((SUM((POWER(E11-L11,2)),(POWER(F11-L11,2)),(POWER(G11-L11,2)))/(COLUMNS(E11:G11)-1))))</f>
        <v>291.86247189386978</v>
      </c>
      <c r="N11" s="55">
        <f t="shared" ref="N11:N17" si="9">M11/L11*100</f>
        <v>15.654078784299379</v>
      </c>
      <c r="O11" s="49">
        <f t="shared" ref="O11:O17" si="10">((D11/3)*(SUM(E11:G11)))</f>
        <v>11186.7</v>
      </c>
      <c r="P11" s="50">
        <f t="shared" ref="P11:P17" si="11">O11/D11</f>
        <v>1864.45</v>
      </c>
      <c r="Q11" s="49">
        <f t="shared" ref="Q11:Q17" si="12">ROUNDDOWN(P11,2)</f>
        <v>1864.45</v>
      </c>
      <c r="R11" s="51">
        <f t="shared" ref="R11:R17" si="13">Q11*D11</f>
        <v>11186.7</v>
      </c>
    </row>
    <row r="12" spans="1:18" s="52" customFormat="1" ht="33" customHeight="1" x14ac:dyDescent="0.2">
      <c r="A12" s="42">
        <v>4</v>
      </c>
      <c r="B12" s="63" t="s">
        <v>33</v>
      </c>
      <c r="C12" s="65" t="s">
        <v>24</v>
      </c>
      <c r="D12" s="64">
        <v>81</v>
      </c>
      <c r="E12" s="31">
        <v>2256.3000000000002</v>
      </c>
      <c r="F12" s="31">
        <v>1587</v>
      </c>
      <c r="G12" s="31">
        <v>2481.9299999999998</v>
      </c>
      <c r="H12" s="45"/>
      <c r="I12" s="45"/>
      <c r="J12" s="45"/>
      <c r="K12" s="46"/>
      <c r="L12" s="47">
        <f t="shared" si="7"/>
        <v>2108.41</v>
      </c>
      <c r="M12" s="48">
        <f t="shared" si="8"/>
        <v>465.43368517974716</v>
      </c>
      <c r="N12" s="48">
        <f t="shared" si="9"/>
        <v>22.075103285402136</v>
      </c>
      <c r="O12" s="49">
        <f t="shared" si="10"/>
        <v>170781.21</v>
      </c>
      <c r="P12" s="50">
        <f t="shared" si="11"/>
        <v>2108.41</v>
      </c>
      <c r="Q12" s="49">
        <f t="shared" si="12"/>
        <v>2108.41</v>
      </c>
      <c r="R12" s="51">
        <f t="shared" si="13"/>
        <v>170781.21</v>
      </c>
    </row>
    <row r="13" spans="1:18" s="52" customFormat="1" ht="38.25" customHeight="1" x14ac:dyDescent="0.2">
      <c r="A13" s="42">
        <v>5</v>
      </c>
      <c r="B13" s="63" t="s">
        <v>32</v>
      </c>
      <c r="C13" s="65" t="s">
        <v>24</v>
      </c>
      <c r="D13" s="64">
        <v>56</v>
      </c>
      <c r="E13" s="31">
        <v>2256.3000000000002</v>
      </c>
      <c r="F13" s="31">
        <v>1375.2</v>
      </c>
      <c r="G13" s="31">
        <v>2481.9299999999998</v>
      </c>
      <c r="H13" s="45"/>
      <c r="I13" s="45"/>
      <c r="J13" s="45"/>
      <c r="K13" s="46"/>
      <c r="L13" s="47">
        <f t="shared" si="7"/>
        <v>2037.8100000000002</v>
      </c>
      <c r="M13" s="48">
        <f t="shared" si="8"/>
        <v>584.8215397024976</v>
      </c>
      <c r="N13" s="48">
        <f t="shared" si="9"/>
        <v>28.698531251809424</v>
      </c>
      <c r="O13" s="49">
        <f t="shared" si="10"/>
        <v>114117.36000000002</v>
      </c>
      <c r="P13" s="50">
        <f t="shared" si="11"/>
        <v>2037.8100000000002</v>
      </c>
      <c r="Q13" s="49">
        <f t="shared" si="12"/>
        <v>2037.81</v>
      </c>
      <c r="R13" s="51">
        <f t="shared" si="13"/>
        <v>114117.36</v>
      </c>
    </row>
    <row r="14" spans="1:18" s="52" customFormat="1" ht="36" customHeight="1" x14ac:dyDescent="0.2">
      <c r="A14" s="42">
        <v>6</v>
      </c>
      <c r="B14" s="63" t="s">
        <v>34</v>
      </c>
      <c r="C14" s="65" t="s">
        <v>24</v>
      </c>
      <c r="D14" s="64">
        <v>5</v>
      </c>
      <c r="E14" s="31">
        <v>2135.5500000000002</v>
      </c>
      <c r="F14" s="31">
        <v>2058.6</v>
      </c>
      <c r="G14" s="31">
        <v>2349.11</v>
      </c>
      <c r="H14" s="45"/>
      <c r="I14" s="45"/>
      <c r="J14" s="45"/>
      <c r="K14" s="46"/>
      <c r="L14" s="47">
        <f t="shared" si="7"/>
        <v>2181.0866666666666</v>
      </c>
      <c r="M14" s="48">
        <f t="shared" si="8"/>
        <v>150.51314239405593</v>
      </c>
      <c r="N14" s="48">
        <f t="shared" si="9"/>
        <v>6.9008327222541643</v>
      </c>
      <c r="O14" s="49">
        <f t="shared" si="10"/>
        <v>10905.433333333334</v>
      </c>
      <c r="P14" s="50">
        <f t="shared" si="11"/>
        <v>2181.086666666667</v>
      </c>
      <c r="Q14" s="49">
        <f t="shared" si="12"/>
        <v>2181.08</v>
      </c>
      <c r="R14" s="51">
        <f t="shared" si="13"/>
        <v>10905.4</v>
      </c>
    </row>
    <row r="15" spans="1:18" s="52" customFormat="1" ht="52.5" customHeight="1" x14ac:dyDescent="0.2">
      <c r="A15" s="42">
        <v>7</v>
      </c>
      <c r="B15" s="63" t="s">
        <v>35</v>
      </c>
      <c r="C15" s="65" t="s">
        <v>24</v>
      </c>
      <c r="D15" s="64">
        <v>11</v>
      </c>
      <c r="E15" s="31">
        <v>2135.5500000000002</v>
      </c>
      <c r="F15" s="31">
        <v>1912.8</v>
      </c>
      <c r="G15" s="31">
        <v>2349.11</v>
      </c>
      <c r="H15" s="45"/>
      <c r="I15" s="45"/>
      <c r="J15" s="45"/>
      <c r="K15" s="46"/>
      <c r="L15" s="47">
        <f t="shared" si="7"/>
        <v>2132.4866666666671</v>
      </c>
      <c r="M15" s="48">
        <f t="shared" si="8"/>
        <v>218.17113015551203</v>
      </c>
      <c r="N15" s="48">
        <f t="shared" si="9"/>
        <v>10.230832087524361</v>
      </c>
      <c r="O15" s="49">
        <f t="shared" si="10"/>
        <v>23457.353333333336</v>
      </c>
      <c r="P15" s="50">
        <f t="shared" si="11"/>
        <v>2132.4866666666671</v>
      </c>
      <c r="Q15" s="49">
        <f t="shared" si="12"/>
        <v>2132.48</v>
      </c>
      <c r="R15" s="51">
        <f t="shared" si="13"/>
        <v>23457.279999999999</v>
      </c>
    </row>
    <row r="16" spans="1:18" s="52" customFormat="1" ht="33" customHeight="1" x14ac:dyDescent="0.2">
      <c r="A16" s="42">
        <v>8</v>
      </c>
      <c r="B16" s="63" t="s">
        <v>36</v>
      </c>
      <c r="C16" s="65" t="s">
        <v>24</v>
      </c>
      <c r="D16" s="64">
        <v>5</v>
      </c>
      <c r="E16" s="31">
        <v>2135.5500000000002</v>
      </c>
      <c r="F16" s="31">
        <v>2058.6</v>
      </c>
      <c r="G16" s="31">
        <v>2349.11</v>
      </c>
      <c r="H16" s="45"/>
      <c r="I16" s="45"/>
      <c r="J16" s="45"/>
      <c r="K16" s="46"/>
      <c r="L16" s="47">
        <f t="shared" si="7"/>
        <v>2181.0866666666666</v>
      </c>
      <c r="M16" s="48">
        <f t="shared" si="8"/>
        <v>150.51314239405593</v>
      </c>
      <c r="N16" s="55">
        <f t="shared" si="9"/>
        <v>6.9008327222541643</v>
      </c>
      <c r="O16" s="49">
        <f t="shared" si="10"/>
        <v>10905.433333333334</v>
      </c>
      <c r="P16" s="50">
        <f t="shared" si="11"/>
        <v>2181.086666666667</v>
      </c>
      <c r="Q16" s="49">
        <f t="shared" si="12"/>
        <v>2181.08</v>
      </c>
      <c r="R16" s="51">
        <f t="shared" si="13"/>
        <v>10905.4</v>
      </c>
    </row>
    <row r="17" spans="1:18" s="52" customFormat="1" ht="33" customHeight="1" x14ac:dyDescent="0.2">
      <c r="A17" s="42">
        <v>9</v>
      </c>
      <c r="B17" s="63" t="s">
        <v>37</v>
      </c>
      <c r="C17" s="65" t="s">
        <v>24</v>
      </c>
      <c r="D17" s="64">
        <v>36</v>
      </c>
      <c r="E17" s="31">
        <v>2135.5500000000002</v>
      </c>
      <c r="F17" s="31">
        <v>1822.8</v>
      </c>
      <c r="G17" s="31">
        <v>2349.11</v>
      </c>
      <c r="H17" s="45"/>
      <c r="I17" s="45"/>
      <c r="J17" s="45"/>
      <c r="K17" s="46"/>
      <c r="L17" s="47">
        <f t="shared" si="7"/>
        <v>2102.4866666666671</v>
      </c>
      <c r="M17" s="48">
        <f t="shared" si="8"/>
        <v>264.70822056243998</v>
      </c>
      <c r="N17" s="55">
        <f t="shared" si="9"/>
        <v>12.590244911379855</v>
      </c>
      <c r="O17" s="49">
        <f t="shared" si="10"/>
        <v>75689.520000000019</v>
      </c>
      <c r="P17" s="50">
        <f t="shared" si="11"/>
        <v>2102.4866666666671</v>
      </c>
      <c r="Q17" s="49">
        <f t="shared" si="12"/>
        <v>2102.48</v>
      </c>
      <c r="R17" s="51">
        <f t="shared" si="13"/>
        <v>75689.279999999999</v>
      </c>
    </row>
    <row r="18" spans="1:18" s="1" customFormat="1" ht="15" customHeight="1" x14ac:dyDescent="0.2">
      <c r="A18" s="13"/>
      <c r="B18" s="14"/>
      <c r="C18" s="15"/>
      <c r="D18" s="30"/>
      <c r="E18" s="16"/>
      <c r="F18" s="16"/>
      <c r="G18" s="16"/>
      <c r="H18" s="16"/>
      <c r="I18" s="16"/>
      <c r="J18" s="16"/>
      <c r="K18" s="17"/>
      <c r="L18" s="18"/>
      <c r="M18" s="19"/>
      <c r="N18" s="37"/>
      <c r="O18" s="88" t="s">
        <v>13</v>
      </c>
      <c r="P18" s="88"/>
      <c r="Q18" s="89"/>
      <c r="R18" s="22">
        <f>SUM(R9:R17)</f>
        <v>445090.2300000001</v>
      </c>
    </row>
    <row r="19" spans="1:18" s="1" customFormat="1" ht="15" customHeight="1" x14ac:dyDescent="0.25">
      <c r="A19" s="57"/>
      <c r="B19" s="53" t="s">
        <v>27</v>
      </c>
      <c r="C19" s="15"/>
      <c r="D19" s="30"/>
      <c r="E19" s="60">
        <v>370908.53</v>
      </c>
      <c r="F19" s="60" t="s">
        <v>8</v>
      </c>
      <c r="G19" s="17"/>
      <c r="H19" s="17"/>
      <c r="I19" s="17"/>
      <c r="J19" s="17"/>
      <c r="K19" s="17"/>
      <c r="L19" s="62"/>
      <c r="M19" s="58"/>
      <c r="N19" s="59"/>
      <c r="O19" s="60"/>
      <c r="P19" s="60"/>
      <c r="Q19" s="60"/>
      <c r="R19" s="61"/>
    </row>
    <row r="20" spans="1:18" s="1" customFormat="1" ht="8.25" customHeight="1" x14ac:dyDescent="0.25">
      <c r="A20" s="57"/>
      <c r="B20" s="53"/>
      <c r="C20" s="15"/>
      <c r="D20" s="30"/>
      <c r="E20" s="17"/>
      <c r="F20" s="17"/>
      <c r="G20" s="17"/>
      <c r="H20" s="17"/>
      <c r="I20" s="17"/>
      <c r="J20" s="17"/>
      <c r="K20" s="17"/>
      <c r="L20" s="18"/>
      <c r="M20" s="58"/>
      <c r="N20" s="59"/>
      <c r="O20" s="60"/>
      <c r="P20" s="60"/>
      <c r="Q20" s="60"/>
      <c r="R20" s="61"/>
    </row>
    <row r="21" spans="1:18" s="1" customFormat="1" ht="15" customHeight="1" x14ac:dyDescent="0.25">
      <c r="A21" s="57"/>
      <c r="B21" s="53" t="s">
        <v>40</v>
      </c>
      <c r="C21" s="15"/>
      <c r="D21" s="30"/>
      <c r="E21" s="60">
        <v>74181.7</v>
      </c>
      <c r="F21" s="60" t="s">
        <v>8</v>
      </c>
      <c r="G21" s="17"/>
      <c r="H21" s="17"/>
      <c r="I21" s="17"/>
      <c r="J21" s="17"/>
      <c r="K21" s="17"/>
      <c r="L21" s="18"/>
      <c r="M21" s="58"/>
      <c r="N21" s="59"/>
      <c r="O21" s="60"/>
      <c r="P21" s="60"/>
      <c r="Q21" s="60"/>
      <c r="R21" s="61"/>
    </row>
    <row r="22" spans="1:18" s="7" customFormat="1" ht="27.75" customHeight="1" x14ac:dyDescent="0.25">
      <c r="A22" s="83" t="s">
        <v>21</v>
      </c>
      <c r="B22" s="83"/>
      <c r="C22" s="83"/>
      <c r="D22" s="83"/>
      <c r="E22" s="83"/>
      <c r="F22" s="83"/>
      <c r="G22" s="83"/>
      <c r="H22" s="83"/>
      <c r="I22" s="83"/>
      <c r="J22" s="83"/>
      <c r="K22" s="25"/>
      <c r="L22" s="27">
        <f>R18</f>
        <v>445090.2300000001</v>
      </c>
      <c r="M22" s="21" t="s">
        <v>8</v>
      </c>
      <c r="N22" s="38"/>
      <c r="O22" s="21"/>
      <c r="P22" s="21"/>
      <c r="Q22" s="21"/>
      <c r="R22" s="20"/>
    </row>
    <row r="23" spans="1:18" ht="52.5" customHeight="1" x14ac:dyDescent="0.2">
      <c r="A23" s="84" t="s">
        <v>15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18.75" customHeight="1" x14ac:dyDescent="0.2">
      <c r="A24" s="33"/>
      <c r="B24" s="84" t="s">
        <v>22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39"/>
      <c r="O24" s="33"/>
      <c r="P24" s="33"/>
      <c r="Q24" s="33"/>
      <c r="R24" s="33"/>
    </row>
    <row r="25" spans="1:18" s="8" customFormat="1" ht="33" customHeight="1" x14ac:dyDescent="0.25">
      <c r="A25" s="32"/>
      <c r="B25" s="80" t="s">
        <v>30</v>
      </c>
      <c r="C25" s="80"/>
      <c r="D25" s="80"/>
      <c r="E25" s="80"/>
      <c r="F25" s="80"/>
      <c r="G25" s="28"/>
      <c r="H25" s="28"/>
      <c r="I25" s="28"/>
      <c r="J25" s="28"/>
      <c r="K25" s="28"/>
      <c r="L25" s="29"/>
      <c r="M25" s="29"/>
      <c r="N25" s="41"/>
      <c r="O25" s="12"/>
    </row>
    <row r="26" spans="1:18" s="8" customFormat="1" ht="15.75" x14ac:dyDescent="0.25">
      <c r="A26" s="81"/>
      <c r="B26" s="81"/>
      <c r="C26" s="81"/>
      <c r="D26" s="9"/>
      <c r="E26" s="10"/>
      <c r="F26" s="11"/>
      <c r="L26" s="24"/>
      <c r="M26" s="26"/>
      <c r="N26" s="40"/>
      <c r="O26" s="26"/>
    </row>
  </sheetData>
  <mergeCells count="19">
    <mergeCell ref="B25:F25"/>
    <mergeCell ref="A26:C26"/>
    <mergeCell ref="O7:R7"/>
    <mergeCell ref="A22:J22"/>
    <mergeCell ref="A23:R23"/>
    <mergeCell ref="H7:J7"/>
    <mergeCell ref="K7:K8"/>
    <mergeCell ref="O18:Q18"/>
    <mergeCell ref="B24:M24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G5:N5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2019-09-26T05:58:06Z</cp:lastPrinted>
  <dcterms:created xsi:type="dcterms:W3CDTF">2014-01-15T18:15:09Z</dcterms:created>
  <dcterms:modified xsi:type="dcterms:W3CDTF">2019-10-14T09:07:37Z</dcterms:modified>
</cp:coreProperties>
</file>